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\Desktop\"/>
    </mc:Choice>
  </mc:AlternateContent>
  <xr:revisionPtr revIDLastSave="0" documentId="8_{FFEDD8AD-76DB-4FE5-B818-5052CD95F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onto" sheetId="1" r:id="rId1"/>
    <sheet name="Afreg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5" i="3" l="1"/>
  <c r="F7" i="3"/>
  <c r="E16" i="3"/>
  <c r="E13" i="3"/>
  <c r="F17" i="3" l="1"/>
  <c r="F17" i="1"/>
  <c r="D16" i="3"/>
  <c r="F16" i="3" s="1"/>
  <c r="F15" i="3"/>
  <c r="D14" i="3"/>
  <c r="F14" i="3" s="1"/>
  <c r="F13" i="3"/>
  <c r="D16" i="1"/>
  <c r="F16" i="1" s="1"/>
  <c r="F13" i="1"/>
  <c r="F15" i="1"/>
  <c r="D14" i="1"/>
  <c r="F14" i="1" s="1"/>
  <c r="F18" i="3" l="1"/>
  <c r="F19" i="3" s="1"/>
  <c r="F20" i="3" s="1"/>
  <c r="F25" i="3" s="1"/>
  <c r="F18" i="1"/>
  <c r="F19" i="1" s="1"/>
  <c r="F20" i="1" l="1"/>
  <c r="F23" i="1" s="1"/>
</calcChain>
</file>

<file path=xl/sharedStrings.xml><?xml version="1.0" encoding="utf-8"?>
<sst xmlns="http://schemas.openxmlformats.org/spreadsheetml/2006/main" count="46" uniqueCount="25">
  <si>
    <t>Navn</t>
  </si>
  <si>
    <t>Adresse</t>
  </si>
  <si>
    <t>Post nr. og by</t>
  </si>
  <si>
    <t xml:space="preserve">Kundenr.: </t>
  </si>
  <si>
    <t>Forbrugssted:</t>
  </si>
  <si>
    <t>Fast bidrag vand</t>
  </si>
  <si>
    <t>Moms, 25%</t>
  </si>
  <si>
    <t>Fast bidrag vandafledning</t>
  </si>
  <si>
    <t>Vandpris</t>
  </si>
  <si>
    <t>Forbrug</t>
  </si>
  <si>
    <t>Pris</t>
  </si>
  <si>
    <t>Beløb</t>
  </si>
  <si>
    <t>Forbrugsår:</t>
  </si>
  <si>
    <t>Antal måneder:</t>
  </si>
  <si>
    <t>I alt</t>
  </si>
  <si>
    <t>Periodens forbrug, m3:</t>
  </si>
  <si>
    <t>Leje administration</t>
  </si>
  <si>
    <t>Aconto opkrævet hos lejer</t>
  </si>
  <si>
    <t>Slutafregning af forbrugsafgifter</t>
  </si>
  <si>
    <t>Vandafledningspris</t>
  </si>
  <si>
    <t>Acontoafregning af forbrugsafgifter</t>
  </si>
  <si>
    <t>Aconto opkrævning hos lejer, pr. måned</t>
  </si>
  <si>
    <t>Leje periode:</t>
  </si>
  <si>
    <t>Slutafregning (minusbeløb tilbagebetales til lejer)</t>
  </si>
  <si>
    <t>Fra - til: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</si>
</sst>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4" xfId="0" applyNumberFormat="1" applyBorder="1"/>
    <xf numFmtId="4" fontId="1" fillId="0" borderId="5" xfId="0" applyNumberFormat="1" applyFont="1" applyBorder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>
      <selection activeCell="D29" sqref="D29"/>
    </sheetView>
  </sheetViews>
  <sheetFormatPr defaultRowHeight="14.4" x14ac:dyDescent="0.3"/>
  <cols>
    <col min="1" max="1" width="4" customWidth="1"/>
    <col min="2" max="2" width="35.33203125" customWidth="1"/>
    <col min="3" max="3" width="2.44140625" customWidth="1"/>
    <col min="4" max="4" width="10.33203125" customWidth="1"/>
    <col min="5" max="5" width="13.109375" customWidth="1"/>
    <col min="6" max="6" width="16.88671875" customWidth="1"/>
  </cols>
  <sheetData>
    <row r="2" spans="2:6" ht="18" x14ac:dyDescent="0.35">
      <c r="B2" s="3" t="s">
        <v>20</v>
      </c>
    </row>
    <row r="3" spans="2:6" ht="15" thickBot="1" x14ac:dyDescent="0.35"/>
    <row r="4" spans="2:6" ht="15" thickBot="1" x14ac:dyDescent="0.35">
      <c r="B4" s="8"/>
      <c r="D4" t="s">
        <v>3</v>
      </c>
      <c r="F4" s="11">
        <v>123456</v>
      </c>
    </row>
    <row r="5" spans="2:6" ht="15" thickBot="1" x14ac:dyDescent="0.35">
      <c r="B5" s="9" t="s">
        <v>1</v>
      </c>
      <c r="D5" t="s">
        <v>4</v>
      </c>
      <c r="F5" s="12" t="s">
        <v>1</v>
      </c>
    </row>
    <row r="6" spans="2:6" x14ac:dyDescent="0.3">
      <c r="B6" s="9" t="s">
        <v>2</v>
      </c>
      <c r="D6" s="1"/>
      <c r="E6" s="1"/>
    </row>
    <row r="7" spans="2:6" ht="15" thickBot="1" x14ac:dyDescent="0.35">
      <c r="B7" s="10"/>
      <c r="D7" t="s">
        <v>12</v>
      </c>
      <c r="F7" s="17">
        <v>2023</v>
      </c>
    </row>
    <row r="8" spans="2:6" ht="15" thickBot="1" x14ac:dyDescent="0.35">
      <c r="B8" s="15" t="s">
        <v>22</v>
      </c>
      <c r="D8" t="s">
        <v>13</v>
      </c>
      <c r="F8" s="13">
        <v>12</v>
      </c>
    </row>
    <row r="9" spans="2:6" ht="15" thickBot="1" x14ac:dyDescent="0.35">
      <c r="B9" s="16" t="s">
        <v>24</v>
      </c>
      <c r="D9" t="s">
        <v>15</v>
      </c>
      <c r="F9" s="13">
        <v>100</v>
      </c>
    </row>
    <row r="11" spans="2:6" x14ac:dyDescent="0.3">
      <c r="D11" s="5" t="s">
        <v>9</v>
      </c>
      <c r="E11" s="5" t="s">
        <v>10</v>
      </c>
      <c r="F11" s="5" t="s">
        <v>11</v>
      </c>
    </row>
    <row r="12" spans="2:6" x14ac:dyDescent="0.3">
      <c r="F12" s="4"/>
    </row>
    <row r="13" spans="2:6" x14ac:dyDescent="0.3">
      <c r="B13" t="s">
        <v>5</v>
      </c>
      <c r="E13" s="4">
        <v>817.7</v>
      </c>
      <c r="F13" s="4">
        <f>ROUND((E13/12*$F$8),2)</f>
        <v>817.7</v>
      </c>
    </row>
    <row r="14" spans="2:6" x14ac:dyDescent="0.3">
      <c r="B14" t="s">
        <v>8</v>
      </c>
      <c r="D14">
        <f>$F$9</f>
        <v>100</v>
      </c>
      <c r="E14" s="4">
        <v>10.93</v>
      </c>
      <c r="F14" s="4">
        <f>ROUND((D14*E14),2)</f>
        <v>1093</v>
      </c>
    </row>
    <row r="15" spans="2:6" x14ac:dyDescent="0.3">
      <c r="B15" t="s">
        <v>7</v>
      </c>
      <c r="E15" s="4">
        <v>720.97</v>
      </c>
      <c r="F15" s="4">
        <f>ROUND((E15/12*$F$8),2)</f>
        <v>720.97</v>
      </c>
    </row>
    <row r="16" spans="2:6" ht="15" thickBot="1" x14ac:dyDescent="0.35">
      <c r="B16" t="s">
        <v>19</v>
      </c>
      <c r="D16">
        <f>$F$9</f>
        <v>100</v>
      </c>
      <c r="E16" s="4">
        <v>40.31</v>
      </c>
      <c r="F16" s="4">
        <f>ROUND((D16*E16),2)</f>
        <v>4031</v>
      </c>
    </row>
    <row r="17" spans="2:6" ht="15" thickBot="1" x14ac:dyDescent="0.35">
      <c r="B17" t="s">
        <v>16</v>
      </c>
      <c r="E17" s="14">
        <v>0</v>
      </c>
      <c r="F17" s="6">
        <f>E17</f>
        <v>0</v>
      </c>
    </row>
    <row r="18" spans="2:6" x14ac:dyDescent="0.3">
      <c r="F18" s="4">
        <f>SUM(F13:F17)</f>
        <v>6662.67</v>
      </c>
    </row>
    <row r="19" spans="2:6" x14ac:dyDescent="0.3">
      <c r="B19" t="s">
        <v>6</v>
      </c>
      <c r="F19" s="4">
        <f>ROUND((F18*0.25),2)</f>
        <v>1665.67</v>
      </c>
    </row>
    <row r="20" spans="2:6" ht="15" thickBot="1" x14ac:dyDescent="0.35">
      <c r="B20" s="2" t="s">
        <v>14</v>
      </c>
      <c r="C20" s="2"/>
      <c r="D20" s="2"/>
      <c r="E20" s="2"/>
      <c r="F20" s="7">
        <f>SUM(F18:F19)</f>
        <v>8328.34</v>
      </c>
    </row>
    <row r="21" spans="2:6" x14ac:dyDescent="0.3">
      <c r="F21" s="4"/>
    </row>
    <row r="22" spans="2:6" x14ac:dyDescent="0.3">
      <c r="F22" s="4"/>
    </row>
    <row r="23" spans="2:6" ht="15" thickBot="1" x14ac:dyDescent="0.35">
      <c r="B23" s="2" t="s">
        <v>21</v>
      </c>
      <c r="C23" s="2"/>
      <c r="D23" s="2"/>
      <c r="E23" s="2"/>
      <c r="F23" s="7">
        <f>F20/F8</f>
        <v>694.02833333333331</v>
      </c>
    </row>
    <row r="24" spans="2:6" x14ac:dyDescent="0.3">
      <c r="F24" s="4"/>
    </row>
    <row r="25" spans="2:6" x14ac:dyDescent="0.3">
      <c r="F25" s="4"/>
    </row>
    <row r="26" spans="2:6" x14ac:dyDescent="0.3">
      <c r="F26" s="4"/>
    </row>
    <row r="27" spans="2:6" x14ac:dyDescent="0.3">
      <c r="F27" s="4"/>
    </row>
    <row r="28" spans="2:6" x14ac:dyDescent="0.3">
      <c r="F28" s="4"/>
    </row>
  </sheetData>
  <sheetProtection algorithmName="SHA-512" hashValue="jiinj6d73K25XM3KMkiYu8ni4u9uLPJGKoJrPUMZ3p21uvsGiWHmxW0PGwbt+M26uzU8/oyRSO0N2zaaSYgT0g==" saltValue="BLU95xsJpDHGG6fWXK7jF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workbookViewId="0">
      <selection activeCell="E20" sqref="E20"/>
    </sheetView>
  </sheetViews>
  <sheetFormatPr defaultRowHeight="14.4" x14ac:dyDescent="0.3"/>
  <cols>
    <col min="1" max="1" width="3.44140625" customWidth="1"/>
    <col min="2" max="2" width="35.33203125" customWidth="1"/>
    <col min="3" max="3" width="2.44140625" customWidth="1"/>
    <col min="5" max="6" width="14.6640625" customWidth="1"/>
  </cols>
  <sheetData>
    <row r="2" spans="2:6" ht="18" x14ac:dyDescent="0.35">
      <c r="B2" s="3" t="s">
        <v>18</v>
      </c>
    </row>
    <row r="3" spans="2:6" ht="15" thickBot="1" x14ac:dyDescent="0.35"/>
    <row r="4" spans="2:6" ht="15" thickBot="1" x14ac:dyDescent="0.35">
      <c r="B4" s="8" t="s">
        <v>0</v>
      </c>
      <c r="D4" t="s">
        <v>3</v>
      </c>
      <c r="F4" s="11">
        <v>123456</v>
      </c>
    </row>
    <row r="5" spans="2:6" ht="15" thickBot="1" x14ac:dyDescent="0.35">
      <c r="B5" s="9" t="s">
        <v>1</v>
      </c>
      <c r="D5" t="s">
        <v>4</v>
      </c>
      <c r="F5" s="12" t="s">
        <v>1</v>
      </c>
    </row>
    <row r="6" spans="2:6" x14ac:dyDescent="0.3">
      <c r="B6" s="9" t="s">
        <v>2</v>
      </c>
      <c r="D6" s="1"/>
      <c r="E6" s="1"/>
    </row>
    <row r="7" spans="2:6" ht="15" thickBot="1" x14ac:dyDescent="0.35">
      <c r="B7" s="10"/>
      <c r="D7" t="s">
        <v>12</v>
      </c>
      <c r="F7" s="18">
        <f>Aconto!F7</f>
        <v>2023</v>
      </c>
    </row>
    <row r="8" spans="2:6" ht="15" thickBot="1" x14ac:dyDescent="0.35">
      <c r="B8" s="15" t="s">
        <v>22</v>
      </c>
      <c r="D8" t="s">
        <v>13</v>
      </c>
      <c r="F8" s="13">
        <v>12</v>
      </c>
    </row>
    <row r="9" spans="2:6" ht="15" thickBot="1" x14ac:dyDescent="0.35">
      <c r="B9" s="16" t="s">
        <v>24</v>
      </c>
      <c r="D9" t="s">
        <v>15</v>
      </c>
      <c r="F9" s="13">
        <v>120</v>
      </c>
    </row>
    <row r="11" spans="2:6" x14ac:dyDescent="0.3">
      <c r="D11" s="5" t="s">
        <v>9</v>
      </c>
      <c r="E11" s="5" t="s">
        <v>10</v>
      </c>
      <c r="F11" s="5" t="s">
        <v>11</v>
      </c>
    </row>
    <row r="12" spans="2:6" x14ac:dyDescent="0.3">
      <c r="F12" s="4"/>
    </row>
    <row r="13" spans="2:6" x14ac:dyDescent="0.3">
      <c r="B13" t="s">
        <v>5</v>
      </c>
      <c r="E13" s="4">
        <f>Aconto!E13</f>
        <v>817.7</v>
      </c>
      <c r="F13" s="4">
        <f>ROUND((E13/12*$F$8),2)</f>
        <v>817.7</v>
      </c>
    </row>
    <row r="14" spans="2:6" x14ac:dyDescent="0.3">
      <c r="B14" t="s">
        <v>8</v>
      </c>
      <c r="D14">
        <f>$F$9</f>
        <v>120</v>
      </c>
      <c r="E14" s="4">
        <f>Aconto!E14</f>
        <v>10.93</v>
      </c>
      <c r="F14" s="4">
        <f>ROUND((D14*E14),2)</f>
        <v>1311.6</v>
      </c>
    </row>
    <row r="15" spans="2:6" x14ac:dyDescent="0.3">
      <c r="B15" t="s">
        <v>7</v>
      </c>
      <c r="E15" s="4">
        <f>Aconto!E15</f>
        <v>720.97</v>
      </c>
      <c r="F15" s="4">
        <f>ROUND((E15/12*$F$8),2)</f>
        <v>720.97</v>
      </c>
    </row>
    <row r="16" spans="2:6" ht="15" thickBot="1" x14ac:dyDescent="0.35">
      <c r="B16" t="s">
        <v>19</v>
      </c>
      <c r="D16">
        <f>$F$9</f>
        <v>120</v>
      </c>
      <c r="E16" s="4">
        <f>Aconto!E16</f>
        <v>40.31</v>
      </c>
      <c r="F16" s="4">
        <f>ROUND((D16*E16),2)</f>
        <v>4837.2</v>
      </c>
    </row>
    <row r="17" spans="2:6" ht="15" thickBot="1" x14ac:dyDescent="0.35">
      <c r="B17" t="s">
        <v>16</v>
      </c>
      <c r="E17" s="14">
        <v>0</v>
      </c>
      <c r="F17" s="6">
        <f>E17</f>
        <v>0</v>
      </c>
    </row>
    <row r="18" spans="2:6" x14ac:dyDescent="0.3">
      <c r="F18" s="4">
        <f>SUM(F13:F17)</f>
        <v>7687.47</v>
      </c>
    </row>
    <row r="19" spans="2:6" x14ac:dyDescent="0.3">
      <c r="B19" t="s">
        <v>6</v>
      </c>
      <c r="F19" s="4">
        <f>ROUND((F18*0.25),2)</f>
        <v>1921.87</v>
      </c>
    </row>
    <row r="20" spans="2:6" ht="15" thickBot="1" x14ac:dyDescent="0.35">
      <c r="B20" s="2" t="s">
        <v>14</v>
      </c>
      <c r="C20" s="2"/>
      <c r="D20" s="2"/>
      <c r="E20" s="2"/>
      <c r="F20" s="7">
        <f>SUM(F18:F19)</f>
        <v>9609.34</v>
      </c>
    </row>
    <row r="21" spans="2:6" x14ac:dyDescent="0.3">
      <c r="F21" s="4"/>
    </row>
    <row r="22" spans="2:6" ht="15" thickBot="1" x14ac:dyDescent="0.35">
      <c r="F22" s="4"/>
    </row>
    <row r="23" spans="2:6" ht="15" thickBot="1" x14ac:dyDescent="0.35">
      <c r="B23" s="2" t="s">
        <v>17</v>
      </c>
      <c r="C23" s="2"/>
      <c r="D23" s="2"/>
      <c r="E23" s="2"/>
      <c r="F23" s="14">
        <v>8000</v>
      </c>
    </row>
    <row r="24" spans="2:6" x14ac:dyDescent="0.3">
      <c r="F24" s="4"/>
    </row>
    <row r="25" spans="2:6" ht="15" thickBot="1" x14ac:dyDescent="0.35">
      <c r="B25" s="2" t="s">
        <v>23</v>
      </c>
      <c r="F25" s="7">
        <f>F20-F23</f>
        <v>1609.3400000000001</v>
      </c>
    </row>
    <row r="27" spans="2:6" x14ac:dyDescent="0.3">
      <c r="F27" s="4"/>
    </row>
    <row r="28" spans="2:6" x14ac:dyDescent="0.3">
      <c r="F28" s="4"/>
    </row>
  </sheetData>
  <sheetProtection algorithmName="SHA-512" hashValue="NBnFmyxMVTaUZwgYaQ5VtbGdzbxoVZGEHMBPpJNdb6ZALOhUFaDhIc0VxcLfJMZWagOAcdqKeIJfc2wrXt7MLw==" saltValue="zL5ViOLBgXj976A96pntX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Aconto</vt:lpstr>
      <vt:lpstr>Afregning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afregning-lejeforhold-vand-og-spildevand-2022</dc:title>
  <dc:creator>Søren Lund</dc:creator>
  <dc:description/>
  <cp:lastModifiedBy>Lotte Rosenlund</cp:lastModifiedBy>
  <dcterms:created xsi:type="dcterms:W3CDTF">2018-02-19T09:59:27Z</dcterms:created>
  <dcterms:modified xsi:type="dcterms:W3CDTF">2023-01-11T09:03:24Z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nummer">
    <vt:lpwstr>2022-000365</vt:lpwstr>
  </property>
  <property fmtid="{D5CDD505-2E9C-101B-9397-08002B2CF9AE}" pid="3" name="E-mail">
    <vt:lpwstr>tba@langeland-forsyning.dk</vt:lpwstr>
  </property>
  <property fmtid="{D5CDD505-2E9C-101B-9397-08002B2CF9AE}" pid="4" name="Dato">
    <vt:lpwstr>07-01-2022</vt:lpwstr>
  </property>
  <property fmtid="{D5CDD505-2E9C-101B-9397-08002B2CF9AE}" pid="5" name="Ejendommens adresse">
    <vt:lpwstr/>
  </property>
  <property fmtid="{D5CDD505-2E9C-101B-9397-08002B2CF9AE}" pid="6" name="Docmodtager_Navn">
    <vt:lpwstr/>
  </property>
  <property fmtid="{D5CDD505-2E9C-101B-9397-08002B2CF9AE}" pid="7" name="Docmodtager_Gade">
    <vt:lpwstr/>
  </property>
  <property fmtid="{D5CDD505-2E9C-101B-9397-08002B2CF9AE}" pid="8" name="Docmodtager_Postnr">
    <vt:lpwstr/>
  </property>
  <property fmtid="{D5CDD505-2E9C-101B-9397-08002B2CF9AE}" pid="9" name="Docmodtager_By">
    <vt:lpwstr/>
  </property>
  <property fmtid="{D5CDD505-2E9C-101B-9397-08002B2CF9AE}" pid="10" name="Sagsbehandler">
    <vt:lpwstr/>
  </property>
  <property fmtid="{D5CDD505-2E9C-101B-9397-08002B2CF9AE}" pid="11" name="DN_D_Afsender_Beskrivelse">
    <vt:lpwstr/>
  </property>
  <property fmtid="{D5CDD505-2E9C-101B-9397-08002B2CF9AE}" pid="12" name="Edited By">
    <vt:lpwstr>Tina Marie Bach</vt:lpwstr>
  </property>
  <property fmtid="{D5CDD505-2E9C-101B-9397-08002B2CF9AE}" pid="13" name="DN_D_Titel">
    <vt:lpwstr>afregning-lejeforhold-vand-og-spildevand-2022</vt:lpwstr>
  </property>
  <property fmtid="{D5CDD505-2E9C-101B-9397-08002B2CF9AE}" pid="14" name="Modtager">
    <vt:lpwstr/>
  </property>
  <property fmtid="{D5CDD505-2E9C-101B-9397-08002B2CF9AE}" pid="15" name="Created By">
    <vt:lpwstr>Tina Marie Bach</vt:lpwstr>
  </property>
  <property fmtid="{D5CDD505-2E9C-101B-9397-08002B2CF9AE}" pid="16" name="Initialer">
    <vt:lpwstr>TBA</vt:lpwstr>
  </property>
  <property fmtid="{D5CDD505-2E9C-101B-9397-08002B2CF9AE}" pid="17" name="DN_D_SagsansvarligFuldeNavn">
    <vt:lpwstr/>
  </property>
  <property fmtid="{D5CDD505-2E9C-101B-9397-08002B2CF9AE}" pid="18" name="sagsnummer">
    <vt:lpwstr>STD-2021-0127</vt:lpwstr>
  </property>
  <property fmtid="{D5CDD505-2E9C-101B-9397-08002B2CF9AE}" pid="19" name="DN_S_Sagstitel">
    <vt:lpwstr>Skabeloner</vt:lpwstr>
  </property>
  <property fmtid="{D5CDD505-2E9C-101B-9397-08002B2CF9AE}" pid="20" name="Ansvarligfuldenavn">
    <vt:lpwstr/>
  </property>
  <property fmtid="{D5CDD505-2E9C-101B-9397-08002B2CF9AE}" pid="21" name="Matrikelnummer">
    <vt:lpwstr/>
  </property>
  <property fmtid="{D5CDD505-2E9C-101B-9397-08002B2CF9AE}" pid="22" name="DN_S_Ansvarlig_email">
    <vt:lpwstr/>
  </property>
  <property fmtid="{D5CDD505-2E9C-101B-9397-08002B2CF9AE}" pid="23" name="Modtager_Navn">
    <vt:lpwstr/>
  </property>
  <property fmtid="{D5CDD505-2E9C-101B-9397-08002B2CF9AE}" pid="24" name="Modtager_Gade">
    <vt:lpwstr/>
  </property>
  <property fmtid="{D5CDD505-2E9C-101B-9397-08002B2CF9AE}" pid="25" name="Modtager_Postnr">
    <vt:lpwstr/>
  </property>
  <property fmtid="{D5CDD505-2E9C-101B-9397-08002B2CF9AE}" pid="26" name="Modtager_By">
    <vt:lpwstr/>
  </property>
  <property fmtid="{D5CDD505-2E9C-101B-9397-08002B2CF9AE}" pid="27" name="DN_S_OIS_adresse">
    <vt:lpwstr/>
  </property>
  <property fmtid="{D5CDD505-2E9C-101B-9397-08002B2CF9AE}" pid="28" name="Title">
    <vt:lpwstr>afregning-lejeforhold-vand-og-spildevand-2022</vt:lpwstr>
  </property>
  <property fmtid="{D5CDD505-2E9C-101B-9397-08002B2CF9AE}" pid="29" name="Comments">
    <vt:lpwstr/>
  </property>
</Properties>
</file>